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0" yWindow="-440" windowWidth="28800" windowHeight="180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9" i="1" l="1"/>
  <c r="D47" i="1"/>
  <c r="D46" i="1"/>
  <c r="D48" i="1"/>
  <c r="D49" i="1"/>
  <c r="D50" i="1"/>
  <c r="D51" i="1"/>
  <c r="D52" i="1"/>
  <c r="D53" i="1"/>
  <c r="D54" i="1"/>
  <c r="D55" i="1"/>
  <c r="D56" i="1"/>
  <c r="D57" i="1"/>
  <c r="D58" i="1"/>
  <c r="D60" i="1"/>
  <c r="D61" i="1"/>
  <c r="E32" i="1"/>
  <c r="E33" i="1"/>
  <c r="E34" i="1"/>
  <c r="E35" i="1"/>
  <c r="E36" i="1"/>
  <c r="E20" i="1"/>
  <c r="E21" i="1"/>
  <c r="E22" i="1"/>
  <c r="E23" i="1"/>
  <c r="E25" i="1"/>
  <c r="E26" i="1"/>
  <c r="E27" i="1"/>
  <c r="E28" i="1"/>
  <c r="E11" i="1"/>
  <c r="E12" i="1"/>
  <c r="E13" i="1"/>
  <c r="E14" i="1"/>
  <c r="E15" i="1"/>
  <c r="E16" i="1"/>
  <c r="E39" i="1"/>
  <c r="E40" i="1"/>
  <c r="D65" i="1"/>
  <c r="D66" i="1"/>
  <c r="D67" i="1"/>
  <c r="D68" i="1"/>
  <c r="D69" i="1"/>
  <c r="D70" i="1"/>
  <c r="D71" i="1"/>
  <c r="D72" i="1"/>
  <c r="D73" i="1"/>
  <c r="D74" i="1"/>
  <c r="D75" i="1"/>
  <c r="D81" i="1"/>
  <c r="D82" i="1"/>
  <c r="D83" i="1"/>
  <c r="D84" i="1"/>
  <c r="D85" i="1"/>
  <c r="D86" i="1"/>
  <c r="D87" i="1"/>
  <c r="D88" i="1"/>
  <c r="D89" i="1"/>
  <c r="D90" i="1"/>
  <c r="D91" i="1"/>
  <c r="F5" i="1"/>
  <c r="G90" i="1"/>
  <c r="B90" i="1"/>
  <c r="B91" i="1"/>
  <c r="C90" i="1"/>
  <c r="C60" i="1"/>
  <c r="B60" i="1"/>
  <c r="G42" i="1"/>
  <c r="G74" i="1"/>
  <c r="G60" i="1"/>
  <c r="F25" i="1"/>
  <c r="G25" i="1"/>
  <c r="F26" i="1"/>
  <c r="G26" i="1"/>
  <c r="F35" i="1"/>
  <c r="G35" i="1"/>
  <c r="F23" i="1"/>
  <c r="G23" i="1"/>
  <c r="F24" i="1"/>
  <c r="G24" i="1"/>
  <c r="F27" i="1"/>
  <c r="G27" i="1"/>
  <c r="F34" i="1"/>
  <c r="B74" i="1"/>
  <c r="F20" i="1"/>
  <c r="F21" i="1"/>
  <c r="F22" i="1"/>
  <c r="F28" i="1"/>
  <c r="G28" i="1"/>
  <c r="F32" i="1"/>
  <c r="F33" i="1"/>
  <c r="F36" i="1"/>
  <c r="G36" i="1"/>
  <c r="F11" i="1"/>
  <c r="F12" i="1"/>
  <c r="F13" i="1"/>
  <c r="F14" i="1"/>
  <c r="F15" i="1"/>
  <c r="F16" i="1"/>
  <c r="G16" i="1"/>
  <c r="G20" i="1"/>
  <c r="G21" i="1"/>
  <c r="G22" i="1"/>
  <c r="E29" i="1"/>
  <c r="F29" i="1"/>
  <c r="G29" i="1"/>
  <c r="G32" i="1"/>
  <c r="G33" i="1"/>
  <c r="G34" i="1"/>
  <c r="E37" i="1"/>
  <c r="F37" i="1"/>
  <c r="G37" i="1"/>
  <c r="G11" i="1"/>
  <c r="G12" i="1"/>
  <c r="G13" i="1"/>
  <c r="G14" i="1"/>
  <c r="G15" i="1"/>
  <c r="E17" i="1"/>
  <c r="F17" i="1"/>
  <c r="G17" i="1"/>
  <c r="F7" i="1"/>
  <c r="B61" i="1"/>
  <c r="C74" i="1"/>
  <c r="B75" i="1"/>
  <c r="F39" i="1"/>
  <c r="F40" i="1"/>
  <c r="C28" i="1"/>
  <c r="D28" i="1"/>
  <c r="B28" i="1"/>
  <c r="C16" i="1"/>
  <c r="D16" i="1"/>
  <c r="B16" i="1"/>
</calcChain>
</file>

<file path=xl/sharedStrings.xml><?xml version="1.0" encoding="utf-8"?>
<sst xmlns="http://schemas.openxmlformats.org/spreadsheetml/2006/main" count="116" uniqueCount="91">
  <si>
    <t>Backpacking List</t>
  </si>
  <si>
    <t>Minimum 2,000 calories/ per day</t>
  </si>
  <si>
    <t>Calories</t>
  </si>
  <si>
    <t>Quantity</t>
  </si>
  <si>
    <t>Total Weight</t>
  </si>
  <si>
    <t>Total Calories</t>
  </si>
  <si>
    <t>weight in oz</t>
  </si>
  <si>
    <t>Pkg. Weight</t>
  </si>
  <si>
    <t>FOOD</t>
  </si>
  <si>
    <t>In Lbs. &amp; Kcal per lb</t>
  </si>
  <si>
    <t>TOTAL FOOD</t>
  </si>
  <si>
    <t>Wetwipes</t>
  </si>
  <si>
    <t>Secret Deodorant</t>
  </si>
  <si>
    <t>Colgate Toothpaste</t>
  </si>
  <si>
    <t>Toothbrush</t>
  </si>
  <si>
    <t>Fenix Headlamp w/ Lithium Batteries</t>
  </si>
  <si>
    <t>Spork</t>
  </si>
  <si>
    <t>Whistle</t>
  </si>
  <si>
    <t>Lighter</t>
  </si>
  <si>
    <t>Sharpie</t>
  </si>
  <si>
    <t>Thermarest Sleeping Pad</t>
  </si>
  <si>
    <t>Leki Carbon Trekking Poles w/ duct tape</t>
  </si>
  <si>
    <t>Body Shop Body Butter</t>
  </si>
  <si>
    <t>CLOTHES</t>
  </si>
  <si>
    <t>Socks (Wigwam Single Trax Pro &amp; Swiftwick Compression)</t>
  </si>
  <si>
    <t>Bandana</t>
  </si>
  <si>
    <t>TOTAL CLOTHES</t>
  </si>
  <si>
    <t>Lbs.</t>
  </si>
  <si>
    <t>TOTAL PACK WEIGHT</t>
  </si>
  <si>
    <t>Dr. Bronner's Peppermint Soup</t>
  </si>
  <si>
    <t>ChapStick SPF 15</t>
  </si>
  <si>
    <t>Sunglasses</t>
  </si>
  <si>
    <t>Visor</t>
  </si>
  <si>
    <t>TOTAL WEIGHT</t>
  </si>
  <si>
    <t>Lb.</t>
  </si>
  <si>
    <t>Calories Per OZ</t>
  </si>
  <si>
    <t>(Not counted towards calorie minimums)</t>
  </si>
  <si>
    <t>EcoPlanet &amp; Bakery on Main Brown Sugar Oatmeal, Raisins</t>
  </si>
  <si>
    <t>Simply Balanced Fruit Peel</t>
  </si>
  <si>
    <t>AlpineAire Foods- Pepper Steak w/ rice</t>
  </si>
  <si>
    <t>Natural High - Honey Lime Chicken</t>
  </si>
  <si>
    <t>Backpack Pantry - Pad Thai</t>
  </si>
  <si>
    <t>Snacks</t>
  </si>
  <si>
    <t>Nature's Path - Organic Crispy Rice Bar</t>
  </si>
  <si>
    <t xml:space="preserve">Breakfast &amp; Dinner </t>
  </si>
  <si>
    <t>Miso Cup - Miso Soup</t>
  </si>
  <si>
    <t>GU Chomps</t>
  </si>
  <si>
    <t>GU Pro Series Electrolytes/Salt &amp; Jade Monk Macha Tea</t>
  </si>
  <si>
    <t>Nuun Electrolyte Drink Tabs</t>
  </si>
  <si>
    <t>GU Roctane GU</t>
  </si>
  <si>
    <t>Food for Life Rice Crust Tortillas</t>
  </si>
  <si>
    <t>Thai Kitchen - Thai Curry</t>
  </si>
  <si>
    <t>Cliff/ Agisko Gell</t>
  </si>
  <si>
    <t>Chunk White Chicken</t>
  </si>
  <si>
    <t>Chunk Light Tuna</t>
  </si>
  <si>
    <t>Almonds</t>
  </si>
  <si>
    <t>Enjoy Life Mega Chunks (Dairy, nut &amp; soy free)</t>
  </si>
  <si>
    <t>Total B&amp;D</t>
  </si>
  <si>
    <t>7 Days, 155 Miles</t>
  </si>
  <si>
    <t>1 g = .035 oz</t>
  </si>
  <si>
    <t>16 oz = 1 lb.</t>
  </si>
  <si>
    <t>TOTAL SNACKS</t>
  </si>
  <si>
    <t>ELECTROLYTE &amp; SALT</t>
  </si>
  <si>
    <t>TOTAL ES</t>
  </si>
  <si>
    <t>Flip Flops</t>
  </si>
  <si>
    <t>Accapi Longsleeve Shirt &amp; Pants</t>
  </si>
  <si>
    <t>Vitamins/Medicine</t>
  </si>
  <si>
    <t>In Lbs. &amp; Kcal per lb.</t>
  </si>
  <si>
    <t>Western Mountaineering Ultralite Sleeping Bag in Sea-to-Summit compression sack</t>
  </si>
  <si>
    <t>Hand Warmers</t>
  </si>
  <si>
    <t>Hat &amp; Gloves</t>
  </si>
  <si>
    <t>Medical Kit (Glacier Blister, Bandaids)</t>
  </si>
  <si>
    <t>total grams</t>
  </si>
  <si>
    <t>250km Ultra Stage Race</t>
  </si>
  <si>
    <t>GEAR</t>
  </si>
  <si>
    <t>TOILETRIES</t>
  </si>
  <si>
    <t>TOTAL GEAR</t>
  </si>
  <si>
    <t>TOTAL TOILETRIES</t>
  </si>
  <si>
    <t>CamelBak Bottle 1L (empty)</t>
  </si>
  <si>
    <t>Canada Goose Hybridge Lite Jacket</t>
  </si>
  <si>
    <t>Sarong (towel)</t>
  </si>
  <si>
    <t>Quanity</t>
  </si>
  <si>
    <t>Knife/Signal Mirror/Compas</t>
  </si>
  <si>
    <t>(Not counted in pack weight)</t>
  </si>
  <si>
    <t>Wearing: Running Shorts, Sports Bra, Wicking Shirt &amp; Asics Cumulus</t>
  </si>
  <si>
    <t>Lotion, Deodorant, Toothpaste - repackaged into ziplock bags</t>
  </si>
  <si>
    <t>S2S Compression Sack for Clothes</t>
  </si>
  <si>
    <t>Cell Phone w/ headphones &amp; extra battery (Camera/Music)</t>
  </si>
  <si>
    <t>Weather: Warm/ No Rain Expected</t>
  </si>
  <si>
    <t>Emergency Bivy &amp; pocket poncho</t>
  </si>
  <si>
    <t xml:space="preserve">24L REV Osprey Pack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</si>
</sst>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"/>
    <numFmt numFmtId="165" formatCode="0.0"/>
    <numFmt numFmtId="166" formatCode="_(* #,##0_);_(* \(#,##0\);_(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2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sz val="8"/>
      <name val="Calibri"/>
      <family val="2"/>
      <scheme val="minor"/>
    </font>
    <font>
      <sz val="14"/>
      <color theme="1"/>
      <name val="Calibri"/>
      <scheme val="minor"/>
    </font>
    <font>
      <i/>
      <sz val="12"/>
      <color theme="1"/>
      <name val="Calibri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1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3" xfId="0" applyNumberFormat="1" applyFon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166" fontId="2" fillId="3" borderId="15" xfId="37" applyNumberFormat="1" applyFont="1" applyFill="1" applyBorder="1" applyAlignment="1">
      <alignment horizontal="center"/>
    </xf>
    <xf numFmtId="166" fontId="2" fillId="3" borderId="16" xfId="37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6" fontId="2" fillId="0" borderId="0" xfId="37" applyNumberFormat="1" applyFont="1" applyBorder="1" applyAlignment="1">
      <alignment horizontal="center"/>
    </xf>
    <xf numFmtId="166" fontId="2" fillId="0" borderId="11" xfId="37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166" fontId="0" fillId="0" borderId="0" xfId="37" applyNumberFormat="1" applyFont="1" applyBorder="1" applyAlignment="1">
      <alignment horizontal="center"/>
    </xf>
    <xf numFmtId="166" fontId="0" fillId="0" borderId="11" xfId="37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37" applyNumberFormat="1" applyFont="1" applyBorder="1" applyAlignment="1">
      <alignment horizontal="center"/>
    </xf>
    <xf numFmtId="166" fontId="0" fillId="0" borderId="13" xfId="37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1" fillId="0" borderId="1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6" fontId="2" fillId="0" borderId="2" xfId="37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166" fontId="2" fillId="0" borderId="3" xfId="37" applyNumberFormat="1" applyFont="1" applyBorder="1" applyAlignment="1">
      <alignment horizontal="center"/>
    </xf>
    <xf numFmtId="166" fontId="0" fillId="0" borderId="9" xfId="37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0" xfId="0" applyFont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center"/>
    </xf>
  </cellXfs>
  <cellStyles count="42">
    <cellStyle name="Comma" xfId="37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9" builtinId="9" hidden="1"/>
    <cellStyle name="Followed Hyperlink" xfId="4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8" builtinId="8" hidden="1"/>
    <cellStyle name="Hyperlink" xfId="40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93"/>
  <sheetViews>
    <sheetView tabSelected="1" workbookViewId="0">
      <selection activeCell="J10" sqref="J10"/>
    </sheetView>
  </sheetViews>
  <sheetFormatPr baseColWidth="10" defaultRowHeight="15" x14ac:dyDescent="0"/>
  <cols>
    <col min="1" max="1" width="57.5" style="12" bestFit="1" customWidth="1"/>
    <col min="2" max="2" width="11.1640625" style="12" bestFit="1" customWidth="1"/>
    <col min="3" max="3" width="9.5" style="12" bestFit="1" customWidth="1"/>
    <col min="4" max="4" width="12" style="12" bestFit="1" customWidth="1"/>
    <col min="5" max="5" width="26.5" style="12" bestFit="1" customWidth="1"/>
    <col min="6" max="6" width="13.83203125" style="12" bestFit="1" customWidth="1"/>
    <col min="7" max="7" width="15.1640625" style="12" bestFit="1" customWidth="1"/>
  </cols>
  <sheetData>
    <row r="1" spans="1:7" ht="30">
      <c r="A1" s="1" t="s">
        <v>73</v>
      </c>
      <c r="F1" s="12" t="s">
        <v>59</v>
      </c>
    </row>
    <row r="2" spans="1:7" ht="30">
      <c r="A2" s="1" t="s">
        <v>0</v>
      </c>
      <c r="F2" s="12" t="s">
        <v>60</v>
      </c>
    </row>
    <row r="3" spans="1:7" ht="18">
      <c r="A3" s="3" t="s">
        <v>58</v>
      </c>
    </row>
    <row r="4" spans="1:7" ht="18">
      <c r="A4" s="3" t="s">
        <v>1</v>
      </c>
    </row>
    <row r="5" spans="1:7">
      <c r="A5" s="12" t="s">
        <v>6</v>
      </c>
      <c r="E5" s="13" t="s">
        <v>28</v>
      </c>
      <c r="F5" s="14">
        <f>(E40+D61+D75+D91)</f>
        <v>19.668749999999999</v>
      </c>
    </row>
    <row r="6" spans="1:7" ht="16" thickBot="1">
      <c r="E6" s="15" t="s">
        <v>90</v>
      </c>
      <c r="F6" s="15">
        <v>1.3</v>
      </c>
    </row>
    <row r="7" spans="1:7">
      <c r="A7" s="13" t="s">
        <v>88</v>
      </c>
      <c r="E7" s="13" t="s">
        <v>33</v>
      </c>
      <c r="F7" s="70">
        <f>SUM(F5:F6)</f>
        <v>20.96875</v>
      </c>
      <c r="G7" s="12" t="s">
        <v>34</v>
      </c>
    </row>
    <row r="8" spans="1:7" ht="21" thickBot="1">
      <c r="A8" s="2"/>
    </row>
    <row r="9" spans="1:7" ht="19" thickBot="1">
      <c r="A9" s="10" t="s">
        <v>8</v>
      </c>
      <c r="B9" s="16" t="s">
        <v>7</v>
      </c>
      <c r="C9" s="16" t="s">
        <v>2</v>
      </c>
      <c r="D9" s="16" t="s">
        <v>81</v>
      </c>
      <c r="E9" s="16" t="s">
        <v>4</v>
      </c>
      <c r="F9" s="17" t="s">
        <v>5</v>
      </c>
      <c r="G9" s="18" t="s">
        <v>35</v>
      </c>
    </row>
    <row r="10" spans="1:7">
      <c r="A10" s="19" t="s">
        <v>42</v>
      </c>
      <c r="B10" s="20"/>
      <c r="C10" s="20"/>
      <c r="D10" s="20"/>
      <c r="E10" s="20"/>
      <c r="F10" s="21"/>
      <c r="G10" s="22"/>
    </row>
    <row r="11" spans="1:7">
      <c r="A11" s="23" t="s">
        <v>43</v>
      </c>
      <c r="B11" s="24">
        <v>1</v>
      </c>
      <c r="C11" s="24">
        <v>110</v>
      </c>
      <c r="D11" s="24">
        <v>7</v>
      </c>
      <c r="E11" s="24">
        <f>B11*D11</f>
        <v>7</v>
      </c>
      <c r="F11" s="25">
        <f>C11*D11</f>
        <v>770</v>
      </c>
      <c r="G11" s="26">
        <f t="shared" ref="G11:G16" si="0">F11/E11</f>
        <v>110</v>
      </c>
    </row>
    <row r="12" spans="1:7">
      <c r="A12" s="23" t="s">
        <v>38</v>
      </c>
      <c r="B12" s="24">
        <v>0.5</v>
      </c>
      <c r="C12" s="24">
        <v>105</v>
      </c>
      <c r="D12" s="24">
        <v>7</v>
      </c>
      <c r="E12" s="24">
        <f>B12*D12</f>
        <v>3.5</v>
      </c>
      <c r="F12" s="25">
        <f>C12*D12</f>
        <v>735</v>
      </c>
      <c r="G12" s="26">
        <f t="shared" si="0"/>
        <v>210</v>
      </c>
    </row>
    <row r="13" spans="1:7">
      <c r="A13" s="23" t="s">
        <v>45</v>
      </c>
      <c r="B13" s="24">
        <v>0.5</v>
      </c>
      <c r="C13" s="24">
        <v>35</v>
      </c>
      <c r="D13" s="24">
        <v>4</v>
      </c>
      <c r="E13" s="24">
        <f>B13*D13</f>
        <v>2</v>
      </c>
      <c r="F13" s="25">
        <f>C13*D13</f>
        <v>140</v>
      </c>
      <c r="G13" s="26">
        <f t="shared" si="0"/>
        <v>70</v>
      </c>
    </row>
    <row r="14" spans="1:7">
      <c r="A14" s="23" t="s">
        <v>55</v>
      </c>
      <c r="B14" s="24">
        <v>2</v>
      </c>
      <c r="C14" s="24">
        <v>540</v>
      </c>
      <c r="D14" s="24">
        <v>2</v>
      </c>
      <c r="E14" s="24">
        <f>B14*D14</f>
        <v>4</v>
      </c>
      <c r="F14" s="25">
        <f>C14*D14</f>
        <v>1080</v>
      </c>
      <c r="G14" s="26">
        <f t="shared" si="0"/>
        <v>270</v>
      </c>
    </row>
    <row r="15" spans="1:7">
      <c r="A15" s="27" t="s">
        <v>56</v>
      </c>
      <c r="B15" s="28">
        <v>1.5</v>
      </c>
      <c r="C15" s="28">
        <v>238</v>
      </c>
      <c r="D15" s="28">
        <v>6</v>
      </c>
      <c r="E15" s="28">
        <f>B15*D15</f>
        <v>9</v>
      </c>
      <c r="F15" s="29">
        <f>C15*D15</f>
        <v>1428</v>
      </c>
      <c r="G15" s="30">
        <f t="shared" si="0"/>
        <v>158.66666666666666</v>
      </c>
    </row>
    <row r="16" spans="1:7">
      <c r="A16" s="23" t="s">
        <v>61</v>
      </c>
      <c r="B16" s="24">
        <f>SUM(B11:B15)</f>
        <v>5.5</v>
      </c>
      <c r="C16" s="25">
        <f>SUM(C11:C15)</f>
        <v>1028</v>
      </c>
      <c r="D16" s="24">
        <f>SUM(D11:D15)</f>
        <v>26</v>
      </c>
      <c r="E16" s="24">
        <f>SUM(E11:E15)</f>
        <v>25.5</v>
      </c>
      <c r="F16" s="25">
        <f>SUM(F11:F15)</f>
        <v>4153</v>
      </c>
      <c r="G16" s="26">
        <f t="shared" si="0"/>
        <v>162.86274509803923</v>
      </c>
    </row>
    <row r="17" spans="1:10">
      <c r="A17" s="31" t="s">
        <v>67</v>
      </c>
      <c r="B17" s="24"/>
      <c r="C17" s="24"/>
      <c r="D17" s="24"/>
      <c r="E17" s="32">
        <f>E16/16</f>
        <v>1.59375</v>
      </c>
      <c r="F17" s="25">
        <f>F16/E17</f>
        <v>2605.8039215686276</v>
      </c>
      <c r="G17" s="26">
        <f>F17/E17</f>
        <v>1635.0142252979624</v>
      </c>
    </row>
    <row r="18" spans="1:10">
      <c r="A18" s="23"/>
      <c r="B18" s="24"/>
      <c r="C18" s="24"/>
      <c r="D18" s="24"/>
      <c r="E18" s="24"/>
      <c r="F18" s="25"/>
      <c r="G18" s="26"/>
    </row>
    <row r="19" spans="1:10">
      <c r="A19" s="19" t="s">
        <v>44</v>
      </c>
      <c r="B19" s="20" t="s">
        <v>7</v>
      </c>
      <c r="C19" s="20" t="s">
        <v>2</v>
      </c>
      <c r="D19" s="20" t="s">
        <v>3</v>
      </c>
      <c r="E19" s="20" t="s">
        <v>4</v>
      </c>
      <c r="F19" s="21" t="s">
        <v>5</v>
      </c>
      <c r="G19" s="26"/>
    </row>
    <row r="20" spans="1:10">
      <c r="A20" s="23" t="s">
        <v>39</v>
      </c>
      <c r="B20" s="24">
        <v>5</v>
      </c>
      <c r="C20" s="24">
        <v>620</v>
      </c>
      <c r="D20" s="24">
        <v>1</v>
      </c>
      <c r="E20" s="24">
        <f>B20*D20</f>
        <v>5</v>
      </c>
      <c r="F20" s="25">
        <f>C20*D20</f>
        <v>620</v>
      </c>
      <c r="G20" s="26">
        <f t="shared" ref="G20:G37" si="1">F20/E20</f>
        <v>124</v>
      </c>
    </row>
    <row r="21" spans="1:10">
      <c r="A21" s="23" t="s">
        <v>40</v>
      </c>
      <c r="B21" s="24">
        <v>5</v>
      </c>
      <c r="C21" s="24">
        <v>600</v>
      </c>
      <c r="D21" s="24">
        <v>1</v>
      </c>
      <c r="E21" s="24">
        <f t="shared" ref="E21:E27" si="2">B21*D21</f>
        <v>5</v>
      </c>
      <c r="F21" s="25">
        <f t="shared" ref="F21:F27" si="3">C21*D21</f>
        <v>600</v>
      </c>
      <c r="G21" s="26">
        <f t="shared" si="1"/>
        <v>120</v>
      </c>
    </row>
    <row r="22" spans="1:10">
      <c r="A22" s="23" t="s">
        <v>41</v>
      </c>
      <c r="B22" s="24">
        <v>4</v>
      </c>
      <c r="C22" s="24">
        <v>500</v>
      </c>
      <c r="D22" s="24">
        <v>2</v>
      </c>
      <c r="E22" s="24">
        <f t="shared" si="2"/>
        <v>8</v>
      </c>
      <c r="F22" s="25">
        <f t="shared" si="3"/>
        <v>1000</v>
      </c>
      <c r="G22" s="26">
        <f t="shared" si="1"/>
        <v>125</v>
      </c>
    </row>
    <row r="23" spans="1:10">
      <c r="A23" s="33" t="s">
        <v>37</v>
      </c>
      <c r="B23" s="24">
        <v>4</v>
      </c>
      <c r="C23" s="24">
        <v>375</v>
      </c>
      <c r="D23" s="24">
        <v>6</v>
      </c>
      <c r="E23" s="24">
        <f t="shared" si="2"/>
        <v>24</v>
      </c>
      <c r="F23" s="25">
        <f t="shared" si="3"/>
        <v>2250</v>
      </c>
      <c r="G23" s="26">
        <f t="shared" si="1"/>
        <v>93.75</v>
      </c>
      <c r="J23" s="11"/>
    </row>
    <row r="24" spans="1:10">
      <c r="A24" s="23" t="s">
        <v>50</v>
      </c>
      <c r="B24" s="24">
        <v>10</v>
      </c>
      <c r="C24" s="24">
        <v>130</v>
      </c>
      <c r="D24" s="24">
        <v>6</v>
      </c>
      <c r="E24" s="24">
        <v>12</v>
      </c>
      <c r="F24" s="25">
        <f t="shared" si="3"/>
        <v>780</v>
      </c>
      <c r="G24" s="26">
        <f t="shared" si="1"/>
        <v>65</v>
      </c>
    </row>
    <row r="25" spans="1:10">
      <c r="A25" s="23" t="s">
        <v>51</v>
      </c>
      <c r="B25" s="24">
        <v>1.6</v>
      </c>
      <c r="C25" s="24">
        <v>170</v>
      </c>
      <c r="D25" s="24">
        <v>2</v>
      </c>
      <c r="E25" s="24">
        <f>B25*D25</f>
        <v>3.2</v>
      </c>
      <c r="F25" s="25">
        <f t="shared" si="3"/>
        <v>340</v>
      </c>
      <c r="G25" s="26">
        <f t="shared" si="1"/>
        <v>106.25</v>
      </c>
    </row>
    <row r="26" spans="1:10">
      <c r="A26" s="23" t="s">
        <v>53</v>
      </c>
      <c r="B26" s="24">
        <v>6</v>
      </c>
      <c r="C26" s="24">
        <v>250</v>
      </c>
      <c r="D26" s="24">
        <v>1</v>
      </c>
      <c r="E26" s="24">
        <f>B26*D26</f>
        <v>6</v>
      </c>
      <c r="F26" s="25">
        <f t="shared" si="3"/>
        <v>250</v>
      </c>
      <c r="G26" s="26">
        <f t="shared" si="1"/>
        <v>41.666666666666664</v>
      </c>
    </row>
    <row r="27" spans="1:10">
      <c r="A27" s="27" t="s">
        <v>54</v>
      </c>
      <c r="B27" s="28">
        <v>2.5</v>
      </c>
      <c r="C27" s="28">
        <v>80</v>
      </c>
      <c r="D27" s="28">
        <v>2</v>
      </c>
      <c r="E27" s="28">
        <f t="shared" si="2"/>
        <v>5</v>
      </c>
      <c r="F27" s="29">
        <f t="shared" si="3"/>
        <v>160</v>
      </c>
      <c r="G27" s="30">
        <f t="shared" si="1"/>
        <v>32</v>
      </c>
    </row>
    <row r="28" spans="1:10">
      <c r="A28" s="31" t="s">
        <v>57</v>
      </c>
      <c r="B28" s="24">
        <f>SUM(B20:B27)</f>
        <v>38.1</v>
      </c>
      <c r="C28" s="24">
        <f>SUM(C20:C27)</f>
        <v>2725</v>
      </c>
      <c r="D28" s="24">
        <f>SUM(D20:D27)</f>
        <v>21</v>
      </c>
      <c r="E28" s="24">
        <f>SUM(E20:E27)</f>
        <v>68.2</v>
      </c>
      <c r="F28" s="25">
        <f>SUM(F20:F27)</f>
        <v>6000</v>
      </c>
      <c r="G28" s="26">
        <f t="shared" si="1"/>
        <v>87.976539589442808</v>
      </c>
    </row>
    <row r="29" spans="1:10">
      <c r="A29" s="31" t="s">
        <v>9</v>
      </c>
      <c r="B29" s="24"/>
      <c r="C29" s="24"/>
      <c r="D29" s="24"/>
      <c r="E29" s="34">
        <f>E28/16</f>
        <v>4.2625000000000002</v>
      </c>
      <c r="F29" s="25">
        <f>F28/E29</f>
        <v>1407.6246334310849</v>
      </c>
      <c r="G29" s="26">
        <f t="shared" si="1"/>
        <v>330.23451810699936</v>
      </c>
    </row>
    <row r="30" spans="1:10">
      <c r="A30" s="23"/>
      <c r="B30" s="24"/>
      <c r="C30" s="24"/>
      <c r="D30" s="24"/>
      <c r="E30" s="24"/>
      <c r="F30" s="25"/>
      <c r="G30" s="26"/>
    </row>
    <row r="31" spans="1:10">
      <c r="A31" s="19" t="s">
        <v>62</v>
      </c>
      <c r="B31" s="20" t="s">
        <v>7</v>
      </c>
      <c r="C31" s="20" t="s">
        <v>2</v>
      </c>
      <c r="D31" s="20" t="s">
        <v>3</v>
      </c>
      <c r="E31" s="20" t="s">
        <v>4</v>
      </c>
      <c r="F31" s="21" t="s">
        <v>5</v>
      </c>
      <c r="G31" s="26"/>
    </row>
    <row r="32" spans="1:10">
      <c r="A32" s="23" t="s">
        <v>46</v>
      </c>
      <c r="B32" s="24">
        <v>2</v>
      </c>
      <c r="C32" s="24">
        <v>180</v>
      </c>
      <c r="D32" s="24">
        <v>4</v>
      </c>
      <c r="E32" s="24">
        <f>B32*D32</f>
        <v>8</v>
      </c>
      <c r="F32" s="25">
        <f>C32*D32</f>
        <v>720</v>
      </c>
      <c r="G32" s="26">
        <f t="shared" si="1"/>
        <v>90</v>
      </c>
    </row>
    <row r="33" spans="1:10">
      <c r="A33" s="23" t="s">
        <v>49</v>
      </c>
      <c r="B33" s="24">
        <v>1</v>
      </c>
      <c r="C33" s="24">
        <v>100</v>
      </c>
      <c r="D33" s="24">
        <v>8</v>
      </c>
      <c r="E33" s="24">
        <f>B33*D33</f>
        <v>8</v>
      </c>
      <c r="F33" s="25">
        <f>C33*D33</f>
        <v>800</v>
      </c>
      <c r="G33" s="26">
        <f t="shared" si="1"/>
        <v>100</v>
      </c>
    </row>
    <row r="34" spans="1:10">
      <c r="A34" s="23" t="s">
        <v>52</v>
      </c>
      <c r="B34" s="24">
        <v>1</v>
      </c>
      <c r="C34" s="24">
        <v>100</v>
      </c>
      <c r="D34" s="24">
        <v>21</v>
      </c>
      <c r="E34" s="24">
        <f>B34*D34</f>
        <v>21</v>
      </c>
      <c r="F34" s="25">
        <f>C34*D34</f>
        <v>2100</v>
      </c>
      <c r="G34" s="26">
        <f t="shared" si="1"/>
        <v>100</v>
      </c>
    </row>
    <row r="35" spans="1:10">
      <c r="A35" s="23" t="s">
        <v>48</v>
      </c>
      <c r="B35" s="24">
        <v>0.25</v>
      </c>
      <c r="C35" s="24">
        <v>4</v>
      </c>
      <c r="D35" s="24">
        <v>60</v>
      </c>
      <c r="E35" s="24">
        <f>B35*D35</f>
        <v>15</v>
      </c>
      <c r="F35" s="25">
        <f>C35*D35</f>
        <v>240</v>
      </c>
      <c r="G35" s="26">
        <f t="shared" si="1"/>
        <v>16</v>
      </c>
    </row>
    <row r="36" spans="1:10">
      <c r="A36" s="31" t="s">
        <v>63</v>
      </c>
      <c r="B36" s="24"/>
      <c r="C36" s="24"/>
      <c r="D36" s="24"/>
      <c r="E36" s="24">
        <f>SUM(E32:E35)</f>
        <v>52</v>
      </c>
      <c r="F36" s="25">
        <f>SUM(F32:F35)</f>
        <v>3860</v>
      </c>
      <c r="G36" s="26">
        <f t="shared" si="1"/>
        <v>74.230769230769226</v>
      </c>
    </row>
    <row r="37" spans="1:10">
      <c r="A37" s="31" t="s">
        <v>9</v>
      </c>
      <c r="B37" s="24"/>
      <c r="C37" s="24"/>
      <c r="D37" s="24"/>
      <c r="E37" s="34">
        <f>E36/16</f>
        <v>3.25</v>
      </c>
      <c r="F37" s="25">
        <f>F36/E37</f>
        <v>1187.6923076923076</v>
      </c>
      <c r="G37" s="26">
        <f t="shared" si="1"/>
        <v>365.44378698224853</v>
      </c>
    </row>
    <row r="38" spans="1:10" ht="16" thickBot="1">
      <c r="A38" s="23"/>
      <c r="B38" s="24"/>
      <c r="C38" s="24"/>
      <c r="D38" s="24"/>
      <c r="E38" s="24"/>
      <c r="F38" s="25"/>
      <c r="G38" s="26"/>
    </row>
    <row r="39" spans="1:10">
      <c r="A39" s="35" t="s">
        <v>10</v>
      </c>
      <c r="B39" s="36"/>
      <c r="C39" s="36"/>
      <c r="D39" s="37"/>
      <c r="E39" s="38">
        <f>E36+E28+E16</f>
        <v>145.69999999999999</v>
      </c>
      <c r="F39" s="39">
        <f>F16+F28+F36</f>
        <v>14013</v>
      </c>
      <c r="G39" s="26"/>
    </row>
    <row r="40" spans="1:10" ht="16" thickBot="1">
      <c r="A40" s="40" t="s">
        <v>9</v>
      </c>
      <c r="B40" s="15"/>
      <c r="C40" s="15"/>
      <c r="D40" s="41"/>
      <c r="E40" s="42">
        <f>E39/16</f>
        <v>9.1062499999999993</v>
      </c>
      <c r="F40" s="43">
        <f>F39/E40</f>
        <v>1538.8332189430337</v>
      </c>
      <c r="G40" s="44"/>
    </row>
    <row r="42" spans="1:10">
      <c r="A42" s="13" t="s">
        <v>47</v>
      </c>
      <c r="F42" s="12" t="s">
        <v>72</v>
      </c>
      <c r="G42" s="45">
        <f>E39*28.4</f>
        <v>4137.8799999999992</v>
      </c>
    </row>
    <row r="43" spans="1:10">
      <c r="A43" s="46" t="s">
        <v>36</v>
      </c>
    </row>
    <row r="44" spans="1:10" ht="16" thickBot="1"/>
    <row r="45" spans="1:10" ht="20">
      <c r="A45" s="47" t="s">
        <v>74</v>
      </c>
      <c r="B45" s="48" t="s">
        <v>7</v>
      </c>
      <c r="C45" s="48" t="s">
        <v>3</v>
      </c>
      <c r="D45" s="48" t="s">
        <v>4</v>
      </c>
      <c r="E45" s="48"/>
      <c r="F45" s="48"/>
      <c r="G45" s="49"/>
    </row>
    <row r="46" spans="1:10">
      <c r="A46" s="33" t="s">
        <v>78</v>
      </c>
      <c r="B46" s="50">
        <v>2</v>
      </c>
      <c r="C46" s="50">
        <v>2</v>
      </c>
      <c r="D46" s="50">
        <f>B46*C46</f>
        <v>4</v>
      </c>
      <c r="E46" s="24"/>
      <c r="F46" s="50"/>
      <c r="G46" s="51"/>
      <c r="H46" s="4"/>
      <c r="I46" s="4"/>
      <c r="J46" s="4"/>
    </row>
    <row r="47" spans="1:10">
      <c r="A47" s="23" t="s">
        <v>82</v>
      </c>
      <c r="B47" s="24">
        <v>2</v>
      </c>
      <c r="C47" s="24">
        <v>1</v>
      </c>
      <c r="D47" s="24">
        <f t="shared" ref="D47:D59" si="4">B47*C47</f>
        <v>2</v>
      </c>
      <c r="E47" s="24"/>
      <c r="F47" s="24"/>
      <c r="G47" s="52"/>
    </row>
    <row r="48" spans="1:10">
      <c r="A48" s="23" t="s">
        <v>15</v>
      </c>
      <c r="B48" s="24">
        <v>2.5</v>
      </c>
      <c r="C48" s="24">
        <v>1</v>
      </c>
      <c r="D48" s="24">
        <f t="shared" si="4"/>
        <v>2.5</v>
      </c>
      <c r="E48" s="24"/>
      <c r="F48" s="24"/>
      <c r="G48" s="52"/>
    </row>
    <row r="49" spans="1:7" ht="30">
      <c r="A49" s="53" t="s">
        <v>68</v>
      </c>
      <c r="B49" s="24">
        <v>32</v>
      </c>
      <c r="C49" s="24">
        <v>1</v>
      </c>
      <c r="D49" s="24">
        <f t="shared" si="4"/>
        <v>32</v>
      </c>
      <c r="E49" s="24"/>
      <c r="F49" s="24"/>
      <c r="G49" s="52"/>
    </row>
    <row r="50" spans="1:7">
      <c r="A50" s="53" t="s">
        <v>86</v>
      </c>
      <c r="B50" s="24">
        <v>6</v>
      </c>
      <c r="C50" s="24">
        <v>1</v>
      </c>
      <c r="D50" s="24">
        <f t="shared" si="4"/>
        <v>6</v>
      </c>
      <c r="E50" s="24"/>
      <c r="F50" s="24"/>
      <c r="G50" s="52"/>
    </row>
    <row r="51" spans="1:7">
      <c r="A51" s="23" t="s">
        <v>20</v>
      </c>
      <c r="B51" s="24">
        <v>12</v>
      </c>
      <c r="C51" s="24">
        <v>1</v>
      </c>
      <c r="D51" s="24">
        <f t="shared" si="4"/>
        <v>12</v>
      </c>
      <c r="E51" s="24"/>
      <c r="F51" s="24"/>
      <c r="G51" s="52"/>
    </row>
    <row r="52" spans="1:7">
      <c r="A52" s="23" t="s">
        <v>21</v>
      </c>
      <c r="B52" s="24">
        <v>14</v>
      </c>
      <c r="C52" s="24">
        <v>1</v>
      </c>
      <c r="D52" s="24">
        <f t="shared" si="4"/>
        <v>14</v>
      </c>
      <c r="E52" s="24"/>
      <c r="F52" s="24"/>
      <c r="G52" s="52"/>
    </row>
    <row r="53" spans="1:7">
      <c r="A53" s="23" t="s">
        <v>16</v>
      </c>
      <c r="B53" s="24">
        <v>0</v>
      </c>
      <c r="C53" s="24">
        <v>1</v>
      </c>
      <c r="D53" s="24">
        <f t="shared" si="4"/>
        <v>0</v>
      </c>
      <c r="E53" s="24"/>
      <c r="F53" s="24"/>
      <c r="G53" s="52"/>
    </row>
    <row r="54" spans="1:7">
      <c r="A54" s="23" t="s">
        <v>17</v>
      </c>
      <c r="B54" s="24">
        <v>0.5</v>
      </c>
      <c r="C54" s="24">
        <v>1</v>
      </c>
      <c r="D54" s="24">
        <f t="shared" si="4"/>
        <v>0.5</v>
      </c>
      <c r="E54" s="24"/>
      <c r="F54" s="24"/>
      <c r="G54" s="52"/>
    </row>
    <row r="55" spans="1:7">
      <c r="A55" s="23" t="s">
        <v>18</v>
      </c>
      <c r="B55" s="24">
        <v>0</v>
      </c>
      <c r="C55" s="24">
        <v>1</v>
      </c>
      <c r="D55" s="24">
        <f t="shared" si="4"/>
        <v>0</v>
      </c>
      <c r="E55" s="24"/>
      <c r="F55" s="24"/>
      <c r="G55" s="52"/>
    </row>
    <row r="56" spans="1:7">
      <c r="A56" s="23" t="s">
        <v>89</v>
      </c>
      <c r="B56" s="24">
        <v>8</v>
      </c>
      <c r="C56" s="24">
        <v>1</v>
      </c>
      <c r="D56" s="24">
        <f t="shared" si="4"/>
        <v>8</v>
      </c>
      <c r="E56" s="24"/>
      <c r="F56" s="24"/>
      <c r="G56" s="52"/>
    </row>
    <row r="57" spans="1:7">
      <c r="A57" s="23" t="s">
        <v>19</v>
      </c>
      <c r="B57" s="24">
        <v>0.25</v>
      </c>
      <c r="C57" s="24">
        <v>1</v>
      </c>
      <c r="D57" s="24">
        <f t="shared" si="4"/>
        <v>0.25</v>
      </c>
      <c r="E57" s="24"/>
      <c r="F57" s="24"/>
      <c r="G57" s="52"/>
    </row>
    <row r="58" spans="1:7">
      <c r="A58" s="23" t="s">
        <v>87</v>
      </c>
      <c r="B58" s="24">
        <v>6</v>
      </c>
      <c r="C58" s="24">
        <v>1</v>
      </c>
      <c r="D58" s="24">
        <f t="shared" si="4"/>
        <v>6</v>
      </c>
      <c r="E58" s="24"/>
      <c r="F58" s="24"/>
      <c r="G58" s="52"/>
    </row>
    <row r="59" spans="1:7" ht="16" thickBot="1">
      <c r="A59" s="23" t="s">
        <v>71</v>
      </c>
      <c r="B59" s="24">
        <v>6</v>
      </c>
      <c r="C59" s="24">
        <v>1</v>
      </c>
      <c r="D59" s="24">
        <f t="shared" si="4"/>
        <v>6</v>
      </c>
      <c r="E59" s="24"/>
      <c r="F59" s="24"/>
      <c r="G59" s="52"/>
    </row>
    <row r="60" spans="1:7" ht="18">
      <c r="A60" s="54" t="s">
        <v>76</v>
      </c>
      <c r="B60" s="5">
        <f>SUM(B46:B59)</f>
        <v>91.25</v>
      </c>
      <c r="C60" s="6">
        <f>SUM(C46:C59)</f>
        <v>15</v>
      </c>
      <c r="D60" s="5">
        <f>SUM(D46:D59)</f>
        <v>93.25</v>
      </c>
      <c r="E60" s="24"/>
      <c r="F60" s="24" t="s">
        <v>72</v>
      </c>
      <c r="G60" s="52">
        <f>28.4*D60</f>
        <v>2648.2999999999997</v>
      </c>
    </row>
    <row r="61" spans="1:7" ht="16" thickBot="1">
      <c r="A61" s="40" t="s">
        <v>27</v>
      </c>
      <c r="B61" s="7">
        <f>B60/16</f>
        <v>5.703125</v>
      </c>
      <c r="C61" s="8"/>
      <c r="D61" s="9">
        <f>D60/16</f>
        <v>5.828125</v>
      </c>
      <c r="E61" s="55"/>
      <c r="F61" s="55"/>
      <c r="G61" s="56"/>
    </row>
    <row r="63" spans="1:7" ht="19" thickBot="1">
      <c r="A63" s="57"/>
    </row>
    <row r="64" spans="1:7" ht="20">
      <c r="A64" s="47" t="s">
        <v>23</v>
      </c>
      <c r="B64" s="48" t="s">
        <v>7</v>
      </c>
      <c r="C64" s="48" t="s">
        <v>3</v>
      </c>
      <c r="D64" s="48" t="s">
        <v>4</v>
      </c>
      <c r="E64" s="58"/>
      <c r="F64" s="58"/>
      <c r="G64" s="59"/>
    </row>
    <row r="65" spans="1:7">
      <c r="A65" s="53" t="s">
        <v>24</v>
      </c>
      <c r="B65" s="24">
        <v>4.25</v>
      </c>
      <c r="C65" s="24">
        <v>4</v>
      </c>
      <c r="D65" s="24">
        <f>B65*C65</f>
        <v>17</v>
      </c>
      <c r="E65" s="24"/>
      <c r="F65" s="24"/>
      <c r="G65" s="52"/>
    </row>
    <row r="66" spans="1:7">
      <c r="A66" s="23" t="s">
        <v>65</v>
      </c>
      <c r="B66" s="24">
        <v>5</v>
      </c>
      <c r="C66" s="24">
        <v>1</v>
      </c>
      <c r="D66" s="24">
        <f t="shared" ref="D66:D73" si="5">B66*C66</f>
        <v>5</v>
      </c>
      <c r="E66" s="24"/>
      <c r="F66" s="24"/>
      <c r="G66" s="52"/>
    </row>
    <row r="67" spans="1:7">
      <c r="A67" s="23" t="s">
        <v>79</v>
      </c>
      <c r="B67" s="24">
        <v>12</v>
      </c>
      <c r="C67" s="24">
        <v>1</v>
      </c>
      <c r="D67" s="24">
        <f t="shared" si="5"/>
        <v>12</v>
      </c>
      <c r="E67" s="24"/>
      <c r="F67" s="24"/>
      <c r="G67" s="52"/>
    </row>
    <row r="68" spans="1:7">
      <c r="A68" s="23" t="s">
        <v>80</v>
      </c>
      <c r="B68" s="24">
        <v>3</v>
      </c>
      <c r="C68" s="24">
        <v>1</v>
      </c>
      <c r="D68" s="24">
        <f t="shared" si="5"/>
        <v>3</v>
      </c>
      <c r="E68" s="24"/>
      <c r="F68" s="24"/>
      <c r="G68" s="52"/>
    </row>
    <row r="69" spans="1:7">
      <c r="A69" s="23" t="s">
        <v>25</v>
      </c>
      <c r="B69" s="24">
        <v>0.25</v>
      </c>
      <c r="C69" s="24">
        <v>2</v>
      </c>
      <c r="D69" s="24">
        <f t="shared" si="5"/>
        <v>0.5</v>
      </c>
      <c r="E69" s="24"/>
      <c r="F69" s="24"/>
      <c r="G69" s="52"/>
    </row>
    <row r="70" spans="1:7">
      <c r="A70" s="23" t="s">
        <v>64</v>
      </c>
      <c r="B70" s="24">
        <v>5</v>
      </c>
      <c r="C70" s="24">
        <v>1</v>
      </c>
      <c r="D70" s="24">
        <f t="shared" si="5"/>
        <v>5</v>
      </c>
      <c r="E70" s="24"/>
      <c r="F70" s="24"/>
      <c r="G70" s="52"/>
    </row>
    <row r="71" spans="1:7">
      <c r="A71" s="23" t="s">
        <v>31</v>
      </c>
      <c r="B71" s="24">
        <v>0</v>
      </c>
      <c r="C71" s="24">
        <v>1</v>
      </c>
      <c r="D71" s="24">
        <f t="shared" si="5"/>
        <v>0</v>
      </c>
      <c r="E71" s="24"/>
      <c r="F71" s="24"/>
      <c r="G71" s="60"/>
    </row>
    <row r="72" spans="1:7">
      <c r="A72" s="23" t="s">
        <v>32</v>
      </c>
      <c r="B72" s="24">
        <v>0</v>
      </c>
      <c r="C72" s="24">
        <v>1</v>
      </c>
      <c r="D72" s="24">
        <f t="shared" si="5"/>
        <v>0</v>
      </c>
      <c r="E72" s="24"/>
      <c r="F72" s="24"/>
      <c r="G72" s="52"/>
    </row>
    <row r="73" spans="1:7" ht="16" thickBot="1">
      <c r="A73" s="23" t="s">
        <v>70</v>
      </c>
      <c r="B73" s="24">
        <v>14</v>
      </c>
      <c r="C73" s="24">
        <v>1</v>
      </c>
      <c r="D73" s="24">
        <f t="shared" si="5"/>
        <v>14</v>
      </c>
      <c r="E73" s="24"/>
      <c r="F73" s="24"/>
      <c r="G73" s="52"/>
    </row>
    <row r="74" spans="1:7" ht="18">
      <c r="A74" s="61" t="s">
        <v>26</v>
      </c>
      <c r="B74" s="62">
        <f>SUM(B65:B73)</f>
        <v>43.5</v>
      </c>
      <c r="C74" s="5">
        <f>SUM(C65:C73)</f>
        <v>13</v>
      </c>
      <c r="D74" s="5">
        <f>SUM(D65:D73)</f>
        <v>56.5</v>
      </c>
      <c r="E74" s="24"/>
      <c r="F74" s="24" t="s">
        <v>72</v>
      </c>
      <c r="G74" s="52">
        <f>28.4*D74</f>
        <v>1604.6</v>
      </c>
    </row>
    <row r="75" spans="1:7" ht="16" thickBot="1">
      <c r="A75" s="40" t="s">
        <v>27</v>
      </c>
      <c r="B75" s="63">
        <f>B74/16</f>
        <v>2.71875</v>
      </c>
      <c r="C75" s="64"/>
      <c r="D75" s="9">
        <f>D74/16</f>
        <v>3.53125</v>
      </c>
      <c r="E75" s="55"/>
      <c r="F75" s="55"/>
      <c r="G75" s="56"/>
    </row>
    <row r="76" spans="1:7">
      <c r="A76" s="67"/>
      <c r="B76" s="68"/>
      <c r="C76" s="20"/>
      <c r="D76" s="69"/>
      <c r="E76" s="24"/>
      <c r="F76" s="24"/>
      <c r="G76" s="24"/>
    </row>
    <row r="77" spans="1:7">
      <c r="A77" s="67" t="s">
        <v>84</v>
      </c>
      <c r="B77" s="68"/>
      <c r="C77" s="20"/>
      <c r="D77" s="69"/>
      <c r="E77" s="24"/>
      <c r="F77" s="24"/>
      <c r="G77" s="24"/>
    </row>
    <row r="78" spans="1:7">
      <c r="A78" s="12" t="s">
        <v>83</v>
      </c>
    </row>
    <row r="79" spans="1:7" ht="16" thickBot="1"/>
    <row r="80" spans="1:7" ht="20">
      <c r="A80" s="47" t="s">
        <v>75</v>
      </c>
      <c r="B80" s="48" t="s">
        <v>7</v>
      </c>
      <c r="C80" s="48" t="s">
        <v>3</v>
      </c>
      <c r="D80" s="48" t="s">
        <v>4</v>
      </c>
      <c r="E80" s="58"/>
      <c r="F80" s="58"/>
      <c r="G80" s="59"/>
    </row>
    <row r="81" spans="1:7">
      <c r="A81" s="23" t="s">
        <v>66</v>
      </c>
      <c r="B81" s="24">
        <v>4</v>
      </c>
      <c r="C81" s="24">
        <v>1</v>
      </c>
      <c r="D81" s="24">
        <f t="shared" ref="D81:D89" si="6">B81*C81</f>
        <v>4</v>
      </c>
      <c r="E81" s="24"/>
      <c r="F81" s="24"/>
      <c r="G81" s="52"/>
    </row>
    <row r="82" spans="1:7">
      <c r="A82" s="23" t="s">
        <v>69</v>
      </c>
      <c r="B82" s="24">
        <v>2</v>
      </c>
      <c r="C82" s="24">
        <v>4</v>
      </c>
      <c r="D82" s="24">
        <f t="shared" si="6"/>
        <v>8</v>
      </c>
      <c r="E82" s="24"/>
      <c r="F82" s="24"/>
      <c r="G82" s="52"/>
    </row>
    <row r="83" spans="1:7">
      <c r="A83" s="23" t="s">
        <v>11</v>
      </c>
      <c r="B83" s="24">
        <v>2</v>
      </c>
      <c r="C83" s="24">
        <v>1</v>
      </c>
      <c r="D83" s="24">
        <f t="shared" si="6"/>
        <v>2</v>
      </c>
      <c r="E83" s="24"/>
      <c r="F83" s="24"/>
      <c r="G83" s="52"/>
    </row>
    <row r="84" spans="1:7">
      <c r="A84" s="23" t="s">
        <v>12</v>
      </c>
      <c r="B84" s="24">
        <v>0.25</v>
      </c>
      <c r="C84" s="24">
        <v>1</v>
      </c>
      <c r="D84" s="24">
        <f t="shared" si="6"/>
        <v>0.25</v>
      </c>
      <c r="E84" s="24"/>
      <c r="F84" s="24"/>
      <c r="G84" s="52"/>
    </row>
    <row r="85" spans="1:7">
      <c r="A85" s="23" t="s">
        <v>13</v>
      </c>
      <c r="B85" s="24">
        <v>0.5</v>
      </c>
      <c r="C85" s="24">
        <v>1</v>
      </c>
      <c r="D85" s="24">
        <f t="shared" si="6"/>
        <v>0.5</v>
      </c>
      <c r="E85" s="24"/>
      <c r="F85" s="24"/>
      <c r="G85" s="52"/>
    </row>
    <row r="86" spans="1:7">
      <c r="A86" s="23" t="s">
        <v>14</v>
      </c>
      <c r="B86" s="24">
        <v>0.5</v>
      </c>
      <c r="C86" s="24">
        <v>1</v>
      </c>
      <c r="D86" s="24">
        <f t="shared" si="6"/>
        <v>0.5</v>
      </c>
      <c r="E86" s="24"/>
      <c r="F86" s="24"/>
      <c r="G86" s="52"/>
    </row>
    <row r="87" spans="1:7">
      <c r="A87" s="23" t="s">
        <v>29</v>
      </c>
      <c r="B87" s="24">
        <v>2</v>
      </c>
      <c r="C87" s="24">
        <v>1</v>
      </c>
      <c r="D87" s="24">
        <f t="shared" si="6"/>
        <v>2</v>
      </c>
      <c r="E87" s="24"/>
      <c r="F87" s="24"/>
      <c r="G87" s="52"/>
    </row>
    <row r="88" spans="1:7">
      <c r="A88" s="23" t="s">
        <v>30</v>
      </c>
      <c r="B88" s="24">
        <v>0</v>
      </c>
      <c r="C88" s="24">
        <v>1</v>
      </c>
      <c r="D88" s="24">
        <f t="shared" si="6"/>
        <v>0</v>
      </c>
      <c r="E88" s="24"/>
      <c r="F88" s="24"/>
      <c r="G88" s="52"/>
    </row>
    <row r="89" spans="1:7" ht="16" thickBot="1">
      <c r="A89" s="23" t="s">
        <v>22</v>
      </c>
      <c r="B89" s="24">
        <v>2</v>
      </c>
      <c r="C89" s="24">
        <v>1</v>
      </c>
      <c r="D89" s="24">
        <f t="shared" si="6"/>
        <v>2</v>
      </c>
      <c r="E89" s="24"/>
      <c r="F89" s="24"/>
      <c r="G89" s="52"/>
    </row>
    <row r="90" spans="1:7">
      <c r="A90" s="35" t="s">
        <v>77</v>
      </c>
      <c r="B90" s="5">
        <f>SUM(B81:B89)</f>
        <v>13.25</v>
      </c>
      <c r="C90" s="5">
        <f>SUM(C81:C89)</f>
        <v>12</v>
      </c>
      <c r="D90" s="5">
        <f>SUM(D81:D89)</f>
        <v>19.25</v>
      </c>
      <c r="E90" s="24"/>
      <c r="F90" s="24" t="s">
        <v>72</v>
      </c>
      <c r="G90" s="52">
        <f>D90*28.4</f>
        <v>546.69999999999993</v>
      </c>
    </row>
    <row r="91" spans="1:7" ht="16" thickBot="1">
      <c r="A91" s="65" t="s">
        <v>27</v>
      </c>
      <c r="B91" s="66">
        <f>B90/16</f>
        <v>0.828125</v>
      </c>
      <c r="C91" s="55"/>
      <c r="D91" s="9">
        <f>D90/16</f>
        <v>1.203125</v>
      </c>
      <c r="E91" s="55"/>
      <c r="F91" s="55"/>
      <c r="G91" s="56"/>
    </row>
    <row r="93" spans="1:7">
      <c r="A93" s="13" t="s">
        <v>85</v>
      </c>
    </row>
  </sheetData>
  <phoneticPr fontId="8" type="noConversion"/>
  <pageMargins left="0.5" right="0.5" top="0.5" bottom="0.5" header="0.5" footer="0.5"/>
  <pageSetup scale="47" orientation="portrait" horizontalDpi="4294967292" verticalDpi="4294967292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64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Payge McMahon</dc:creator>
  <cp:lastModifiedBy>Payge McMahon</cp:lastModifiedBy>
  <cp:lastPrinted>2015-01-11T04:03:02Z</cp:lastPrinted>
  <dcterms:created xsi:type="dcterms:W3CDTF">2012-09-12T20:55:05Z</dcterms:created>
  <dcterms:modified xsi:type="dcterms:W3CDTF">2015-01-11T04:52:48Z</dcterms:modified>
</cp:coreProperties>
</file>